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orfolk.gov.uk\nccdfs1\WEBCONTENT_DROP\Third River Crossing\01_FINAL Submitted to DfT\3. Economic Appraisal Tables\"/>
    </mc:Choice>
  </mc:AlternateContent>
  <xr:revisionPtr revIDLastSave="0" documentId="13_ncr:1_{8EA02482-89B0-4482-A38B-ADB996F9A7CD}" xr6:coauthVersionLast="45" xr6:coauthVersionMax="45" xr10:uidLastSave="{00000000-0000-0000-0000-000000000000}"/>
  <bookViews>
    <workbookView xWindow="-20610" yWindow="3150" windowWidth="20730" windowHeight="11160" xr2:uid="{2D04C8D0-55BA-498B-BF0D-C649E4D0F613}"/>
  </bookViews>
  <sheets>
    <sheet name="AMCB Table" sheetId="3" r:id="rId1"/>
  </sheets>
  <externalReferences>
    <externalReference r:id="rId2"/>
    <externalReference r:id="rId3"/>
  </externalReferences>
  <definedNames>
    <definedName name="_xlnm.Print_Area" localSheetId="0">'AMCB Table'!$A$1:$C$26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3" l="1"/>
  <c r="B16" i="3"/>
  <c r="B18" i="3" s="1"/>
  <c r="B12" i="3"/>
  <c r="B8" i="3"/>
  <c r="B6" i="3"/>
  <c r="B5" i="3"/>
  <c r="B4" i="3"/>
  <c r="B3" i="3"/>
  <c r="B9" i="3" l="1"/>
  <c r="B14" i="3" s="1"/>
  <c r="B11" i="3"/>
  <c r="B22" i="3" l="1"/>
  <c r="B23" i="3" s="1"/>
  <c r="B21" i="3"/>
</calcChain>
</file>

<file path=xl/sharedStrings.xml><?xml version="1.0" encoding="utf-8"?>
<sst xmlns="http://schemas.openxmlformats.org/spreadsheetml/2006/main" count="34" uniqueCount="34">
  <si>
    <t>Analysis of Monetised Costs and Benefits</t>
  </si>
  <si>
    <t xml:space="preserve">
Units - £000's</t>
  </si>
  <si>
    <t xml:space="preserve">  Noise</t>
  </si>
  <si>
    <t>(12)</t>
  </si>
  <si>
    <t xml:space="preserve">  Local Air Quality</t>
  </si>
  <si>
    <t>(13)</t>
  </si>
  <si>
    <t xml:space="preserve">  Greenhouse Gases</t>
  </si>
  <si>
    <t>(14)</t>
  </si>
  <si>
    <t xml:space="preserve">  Journey Quality</t>
  </si>
  <si>
    <t>(15)</t>
  </si>
  <si>
    <t xml:space="preserve">  Physical Activity</t>
  </si>
  <si>
    <t>(16)</t>
  </si>
  <si>
    <t xml:space="preserve">  Accidents</t>
  </si>
  <si>
    <t>(17)</t>
  </si>
  <si>
    <t xml:space="preserve">  Economic Efficiency: Consumer Users (Commuting)</t>
  </si>
  <si>
    <t>(1a)</t>
  </si>
  <si>
    <t xml:space="preserve">  Economic Efficiency: Consumer Users (Other)</t>
  </si>
  <si>
    <t>(1b)</t>
  </si>
  <si>
    <t xml:space="preserve">  Economic Efficiency: Business Users and Providers</t>
  </si>
  <si>
    <t>(5)</t>
  </si>
  <si>
    <t xml:space="preserve">  Wider Public Finances (Indirect Taxation Revenues)</t>
  </si>
  <si>
    <t xml:space="preserve">  Present Value of Benefits (see notes) (PVB)</t>
  </si>
  <si>
    <t>(PVB) = (12) + (13) + (14) + (15) + (16) + (17) + (1a) + (1b) + (5) - (11)</t>
  </si>
  <si>
    <t xml:space="preserve">  Broad Transport Budget</t>
  </si>
  <si>
    <t>(10)</t>
  </si>
  <si>
    <t xml:space="preserve">  Present Value of Costs (see notes)  (PVC)</t>
  </si>
  <si>
    <t>(PVC) = (10)</t>
  </si>
  <si>
    <t xml:space="preserve">  OVERALL IMPACTS</t>
  </si>
  <si>
    <t xml:space="preserve">  Net Present Value  (NPV)</t>
  </si>
  <si>
    <t xml:space="preserve">  NPV=PVB-PVC</t>
  </si>
  <si>
    <t xml:space="preserve">  Benefit to Cost Ratio (BCR)</t>
  </si>
  <si>
    <t xml:space="preserve">  BCR=PVB/PVC</t>
  </si>
  <si>
    <t xml:space="preserve">Note :  This table includes costs and benefits which are regularly or occasionally presented in monetised form in transport appraisals, together with some where monetisation is in prospect. There may also be other significant costs and benefits, some of which cannot be presented in monetised form.  Where this is the case, the analysis presented above does NOT provide a good measure of value for money and should not be used as the sole basis for decisions.  </t>
  </si>
  <si>
    <t>-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</si>
</sst>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0"/>
  </numFmts>
  <fonts count="17" x14ac:knownFonts="1">
    <font>
      <sz val="11"/>
      <color theme="1"/>
      <name val="Calibri"/>
      <family val="2"/>
      <scheme val="minor"/>
    </font>
    <font>
      <sz val="10"/>
      <name val="Arial"/>
      <family val="2"/>
    </font>
    <font>
      <b/>
      <sz val="10"/>
      <name val="Arial"/>
      <family val="2"/>
    </font>
    <font>
      <b/>
      <sz val="10"/>
      <color rgb="FFFF0000"/>
      <name val="Arial"/>
      <family val="2"/>
    </font>
    <font>
      <b/>
      <sz val="12"/>
      <color rgb="FFFF0000"/>
      <name val="Arial"/>
      <family val="2"/>
    </font>
    <font>
      <b/>
      <sz val="8.5"/>
      <name val="Arial"/>
      <family val="2"/>
    </font>
    <font>
      <sz val="8.5"/>
      <name val="Arial"/>
      <family val="2"/>
    </font>
    <font>
      <i/>
      <sz val="8.5"/>
      <name val="Arial"/>
      <family val="2"/>
    </font>
    <font>
      <sz val="10"/>
      <color theme="1"/>
      <name val="Arial"/>
      <family val="2"/>
    </font>
    <font>
      <b/>
      <sz val="12"/>
      <name val="Arial"/>
      <family val="2"/>
    </font>
    <font>
      <sz val="9"/>
      <name val="Arial"/>
      <family val="2"/>
    </font>
    <font>
      <i/>
      <sz val="9"/>
      <name val="Arial"/>
      <family val="2"/>
    </font>
    <font>
      <i/>
      <sz val="8"/>
      <name val="Arial"/>
      <family val="2"/>
    </font>
    <font>
      <b/>
      <sz val="9"/>
      <color indexed="9"/>
      <name val="Arial"/>
      <family val="2"/>
    </font>
    <font>
      <sz val="8"/>
      <name val="Arial"/>
      <family val="2"/>
    </font>
    <font>
      <b/>
      <sz val="9"/>
      <name val="Arial"/>
      <family val="2"/>
    </font>
    <font>
      <b/>
      <sz val="10"/>
      <color rgb="FFC0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s>
  <cellStyleXfs count="3">
    <xf numFmtId="0" fontId="0" fillId="0" borderId="0"/>
    <xf numFmtId="3" fontId="8" fillId="0" borderId="0" applyFont="0" applyFill="0" applyBorder="0" applyAlignment="0" applyProtection="0"/>
    <xf numFmtId="0" fontId="1" fillId="0" borderId="0"/>
  </cellStyleXfs>
  <cellXfs count="46">
    <xf numFmtId="0" fontId="0" fillId="0" borderId="0" xfId="0"/>
    <xf numFmtId="0" fontId="1" fillId="3" borderId="0" xfId="2" applyFill="1" applyAlignment="1">
      <alignment horizontal="left" vertical="center"/>
    </xf>
    <xf numFmtId="0" fontId="10" fillId="3" borderId="0" xfId="2" applyFont="1" applyFill="1" applyAlignment="1">
      <alignment horizontal="left" vertical="center"/>
    </xf>
    <xf numFmtId="0" fontId="6" fillId="3" borderId="0" xfId="2" applyFont="1" applyFill="1" applyAlignment="1">
      <alignment vertical="center"/>
    </xf>
    <xf numFmtId="0" fontId="6" fillId="3" borderId="0" xfId="2" applyFont="1" applyFill="1" applyAlignment="1">
      <alignment horizontal="center" vertical="center" wrapText="1"/>
    </xf>
    <xf numFmtId="0" fontId="6" fillId="3" borderId="0" xfId="2" applyFont="1" applyFill="1" applyAlignment="1">
      <alignment horizontal="left" vertical="center" wrapText="1"/>
    </xf>
    <xf numFmtId="0" fontId="1" fillId="3" borderId="0" xfId="2" applyFill="1" applyAlignment="1">
      <alignment horizontal="center" vertical="center" wrapText="1"/>
    </xf>
    <xf numFmtId="0" fontId="2" fillId="3" borderId="0" xfId="2" applyFont="1" applyFill="1" applyAlignment="1">
      <alignment horizontal="center" vertical="center" wrapText="1"/>
    </xf>
    <xf numFmtId="0" fontId="1" fillId="3" borderId="0" xfId="2" applyFill="1" applyAlignment="1">
      <alignment horizontal="left" vertical="center" wrapText="1"/>
    </xf>
    <xf numFmtId="0" fontId="4" fillId="2" borderId="0" xfId="2" applyFont="1" applyFill="1"/>
    <xf numFmtId="0" fontId="3" fillId="2" borderId="0" xfId="2" applyFont="1" applyFill="1"/>
    <xf numFmtId="0" fontId="10" fillId="3" borderId="0" xfId="2" applyFont="1" applyFill="1" applyAlignment="1">
      <alignment vertical="top" wrapText="1"/>
    </xf>
    <xf numFmtId="0" fontId="11" fillId="3" borderId="0" xfId="2" applyFont="1" applyFill="1" applyAlignment="1">
      <alignment wrapText="1"/>
    </xf>
    <xf numFmtId="0" fontId="10" fillId="3" borderId="0" xfId="2" applyFont="1" applyFill="1" applyAlignment="1">
      <alignment wrapText="1"/>
    </xf>
    <xf numFmtId="0" fontId="10" fillId="3" borderId="0" xfId="2" applyFont="1" applyFill="1" applyAlignment="1">
      <alignment vertical="center" wrapText="1"/>
    </xf>
    <xf numFmtId="3" fontId="10" fillId="3" borderId="4" xfId="2" applyNumberFormat="1" applyFont="1" applyFill="1" applyBorder="1" applyAlignment="1">
      <alignment vertical="top" wrapText="1"/>
    </xf>
    <xf numFmtId="0" fontId="12" fillId="3" borderId="6" xfId="2" quotePrefix="1" applyFont="1" applyFill="1" applyBorder="1" applyAlignment="1">
      <alignment vertical="top" wrapText="1"/>
    </xf>
    <xf numFmtId="3" fontId="10" fillId="3" borderId="2" xfId="2" applyNumberFormat="1" applyFont="1" applyFill="1" applyBorder="1" applyAlignment="1">
      <alignment vertical="top" wrapText="1"/>
    </xf>
    <xf numFmtId="3" fontId="10" fillId="3" borderId="1" xfId="2" applyNumberFormat="1" applyFont="1" applyFill="1" applyBorder="1" applyAlignment="1">
      <alignment vertical="top" wrapText="1"/>
    </xf>
    <xf numFmtId="0" fontId="10" fillId="3" borderId="8" xfId="2" applyFont="1" applyFill="1" applyBorder="1" applyAlignment="1">
      <alignment vertical="center" wrapText="1"/>
    </xf>
    <xf numFmtId="1" fontId="10" fillId="3" borderId="1" xfId="2" applyNumberFormat="1" applyFont="1" applyFill="1" applyBorder="1" applyAlignment="1">
      <alignment vertical="top" wrapText="1"/>
    </xf>
    <xf numFmtId="0" fontId="10" fillId="3" borderId="4" xfId="2" applyFont="1" applyFill="1" applyBorder="1" applyAlignment="1">
      <alignment vertical="top" wrapText="1"/>
    </xf>
    <xf numFmtId="164" fontId="10" fillId="3" borderId="4" xfId="2" applyNumberFormat="1" applyFont="1" applyFill="1" applyBorder="1" applyAlignment="1">
      <alignment vertical="top" wrapText="1"/>
    </xf>
    <xf numFmtId="3" fontId="10" fillId="3" borderId="2" xfId="1" applyFont="1" applyFill="1" applyBorder="1" applyAlignment="1">
      <alignment vertical="top" wrapText="1"/>
    </xf>
    <xf numFmtId="0" fontId="12" fillId="3" borderId="6" xfId="2" applyFont="1" applyFill="1" applyBorder="1" applyAlignment="1">
      <alignment vertical="top" wrapText="1"/>
    </xf>
    <xf numFmtId="0" fontId="13" fillId="3" borderId="0" xfId="2" applyFont="1" applyFill="1" applyAlignment="1">
      <alignment horizontal="left" vertical="center"/>
    </xf>
    <xf numFmtId="3" fontId="10" fillId="3" borderId="3" xfId="1" applyFont="1" applyFill="1" applyBorder="1" applyAlignment="1">
      <alignment vertical="top" wrapText="1"/>
    </xf>
    <xf numFmtId="0" fontId="10" fillId="3" borderId="5" xfId="2" applyFont="1" applyFill="1" applyBorder="1" applyAlignment="1">
      <alignment vertical="top" wrapText="1"/>
    </xf>
    <xf numFmtId="0" fontId="14" fillId="3" borderId="0" xfId="2" applyFont="1" applyFill="1" applyAlignment="1">
      <alignment vertical="top" wrapText="1"/>
    </xf>
    <xf numFmtId="3" fontId="10" fillId="3" borderId="1" xfId="1" applyFont="1" applyFill="1" applyBorder="1" applyAlignment="1">
      <alignment vertical="top" wrapText="1"/>
    </xf>
    <xf numFmtId="0" fontId="12" fillId="3" borderId="0" xfId="2" applyFont="1" applyFill="1" applyAlignment="1">
      <alignment wrapText="1"/>
    </xf>
    <xf numFmtId="164" fontId="10" fillId="3" borderId="7" xfId="2" applyNumberFormat="1" applyFont="1" applyFill="1" applyBorder="1" applyAlignment="1">
      <alignment vertical="top" wrapText="1"/>
    </xf>
    <xf numFmtId="0" fontId="12" fillId="3" borderId="0" xfId="2" quotePrefix="1" applyFont="1" applyFill="1" applyAlignment="1">
      <alignment wrapText="1"/>
    </xf>
    <xf numFmtId="0" fontId="12" fillId="3" borderId="0" xfId="2" applyFont="1" applyFill="1" applyAlignment="1">
      <alignment vertical="top" wrapText="1"/>
    </xf>
    <xf numFmtId="0" fontId="10" fillId="3" borderId="3" xfId="2" applyFont="1" applyFill="1" applyBorder="1" applyAlignment="1">
      <alignment vertical="top" wrapText="1"/>
    </xf>
    <xf numFmtId="0" fontId="15" fillId="3" borderId="0" xfId="2" applyFont="1" applyFill="1" applyAlignment="1">
      <alignment vertical="center" wrapText="1"/>
    </xf>
    <xf numFmtId="165" fontId="10" fillId="3" borderId="7" xfId="2" applyNumberFormat="1" applyFont="1" applyFill="1" applyBorder="1" applyAlignment="1">
      <alignment vertical="top" wrapText="1"/>
    </xf>
    <xf numFmtId="0" fontId="14" fillId="3" borderId="6" xfId="2" applyFont="1" applyFill="1" applyBorder="1" applyAlignment="1">
      <alignment vertical="top" wrapText="1"/>
    </xf>
    <xf numFmtId="0" fontId="7" fillId="3" borderId="0" xfId="2" applyFont="1" applyFill="1" applyAlignment="1">
      <alignment horizontal="center" vertical="center" wrapText="1"/>
    </xf>
    <xf numFmtId="0" fontId="5" fillId="3" borderId="0" xfId="2" applyFont="1" applyFill="1" applyAlignment="1">
      <alignment vertical="center"/>
    </xf>
    <xf numFmtId="0" fontId="7" fillId="3" borderId="0" xfId="2" applyFont="1" applyFill="1" applyAlignment="1">
      <alignment horizontal="left" vertical="center" wrapText="1"/>
    </xf>
    <xf numFmtId="0" fontId="9" fillId="3" borderId="0" xfId="2" applyFont="1" applyFill="1" applyAlignment="1">
      <alignment vertical="top" wrapText="1"/>
    </xf>
    <xf numFmtId="0" fontId="10" fillId="3" borderId="0" xfId="2" applyFont="1" applyFill="1" applyAlignment="1">
      <alignment horizontal="center" wrapText="1"/>
    </xf>
    <xf numFmtId="0" fontId="14" fillId="3" borderId="0" xfId="2" applyFont="1" applyFill="1" applyAlignment="1">
      <alignment horizontal="left" vertical="top" wrapText="1"/>
    </xf>
    <xf numFmtId="0" fontId="16" fillId="2" borderId="0" xfId="2" applyFont="1" applyFill="1"/>
    <xf numFmtId="0" fontId="10" fillId="4" borderId="1" xfId="2" applyFont="1" applyFill="1" applyBorder="1" applyAlignment="1">
      <alignment horizontal="center" vertical="top" wrapText="1"/>
    </xf>
  </cellXfs>
  <cellStyles count="3">
    <cellStyle name="Comma" xfId="1" builtinId="3"/>
    <cellStyle name="Normal" xfId="0" builtinId="0"/>
    <cellStyle name="Normal 3 2" xfId="2" xr:uid="{4A4D2D7D-2449-4422-8F01-218D3EB39118}"/>
  </cellStyles>
  <dxfs count="1">
    <dxf>
      <font>
        <color rgb="FF00FF00"/>
      </font>
      <fill>
        <patternFill>
          <fgColor indexed="64"/>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wspgroup.com\central%20data\Projects\700398xx\70039894%20-%20Long%20Stratton%20Bypass\02%20WIP\Economic%20Appraisal\Models%20for%20Submission\Appendix%20X%20-%20Long%20Stratton%20Economic%20Model%20FINAL_Option_B.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P Title"/>
      <sheetName val="Key"/>
      <sheetName val="Check"/>
      <sheetName val="Inputs&gt;&gt;"/>
      <sheetName val="Input Checklist"/>
      <sheetName val="InpC"/>
      <sheetName val="InpR"/>
      <sheetName val="Calculations&gt;&gt;"/>
      <sheetName val="Time &amp; Flags"/>
      <sheetName val="Escalation and Factor"/>
      <sheetName val="Level 1 Impacts"/>
      <sheetName val="Level 2"/>
      <sheetName val="LVU"/>
      <sheetName val="Level 3 Impact"/>
      <sheetName val="Scheme Costs - MRN"/>
      <sheetName val="Scheme Costs - Local Contr"/>
      <sheetName val="Scheme Costs - O&amp;M"/>
      <sheetName val="Results&gt;&gt;"/>
      <sheetName val="BCR"/>
      <sheetName val="Switching Value (Level 2)"/>
      <sheetName val="Tables&gt;&gt;"/>
      <sheetName val="TEE table"/>
      <sheetName val="PA Table"/>
      <sheetName val="AMCB Table"/>
      <sheetName val="Additional Tables - Econ Case"/>
      <sheetName val="LVU Sensitivity Testing&gt;&gt;"/>
      <sheetName val="LVU Sensitivity"/>
    </sheetNames>
    <sheetDataSet>
      <sheetData sheetId="0"/>
      <sheetData sheetId="1"/>
      <sheetData sheetId="2"/>
      <sheetData sheetId="3"/>
      <sheetData sheetId="4"/>
      <sheetData sheetId="5">
        <row r="7">
          <cell r="G7" t="str">
            <v>Scenario 1</v>
          </cell>
        </row>
        <row r="55">
          <cell r="G55">
            <v>-738.886721999987</v>
          </cell>
        </row>
        <row r="61">
          <cell r="G61">
            <v>492.1865211361424</v>
          </cell>
        </row>
        <row r="62">
          <cell r="G62">
            <v>6257.9750391299212</v>
          </cell>
        </row>
        <row r="74">
          <cell r="G74">
            <v>2042441.3743384583</v>
          </cell>
        </row>
        <row r="78">
          <cell r="G78">
            <v>5601</v>
          </cell>
        </row>
      </sheetData>
      <sheetData sheetId="6"/>
      <sheetData sheetId="7"/>
      <sheetData sheetId="8"/>
      <sheetData sheetId="9"/>
      <sheetData sheetId="10">
        <row r="17">
          <cell r="G17">
            <v>4121.9993812483908</v>
          </cell>
        </row>
      </sheetData>
      <sheetData sheetId="11"/>
      <sheetData sheetId="12"/>
      <sheetData sheetId="13"/>
      <sheetData sheetId="14"/>
      <sheetData sheetId="15"/>
      <sheetData sheetId="16"/>
      <sheetData sheetId="17"/>
      <sheetData sheetId="18">
        <row r="21">
          <cell r="I21">
            <v>19076538.481007539</v>
          </cell>
        </row>
        <row r="27">
          <cell r="I27">
            <v>2.8887685430550722</v>
          </cell>
        </row>
      </sheetData>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E table"/>
    </sheetNames>
    <sheetDataSet>
      <sheetData sheetId="0">
        <row r="9">
          <cell r="C9">
            <v>14403.107323000051</v>
          </cell>
        </row>
        <row r="17">
          <cell r="C17">
            <v>15499.689467999999</v>
          </cell>
        </row>
        <row r="34">
          <cell r="C34">
            <v>7428.1918894611972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E435B-A4B4-4B4A-A772-2D0BB38D789B}">
  <sheetPr codeName="Sheet31">
    <tabColor rgb="FFFFFF00"/>
    <pageSetUpPr fitToPage="1"/>
  </sheetPr>
  <dimension ref="A1:L31"/>
  <sheetViews>
    <sheetView tabSelected="1" topLeftCell="A15" zoomScale="130" zoomScaleNormal="130" zoomScaleSheetLayoutView="100" workbookViewId="0">
      <selection activeCell="C24" sqref="C24"/>
    </sheetView>
  </sheetViews>
  <sheetFormatPr defaultColWidth="8.6328125" defaultRowHeight="24" customHeight="1" x14ac:dyDescent="0.35"/>
  <cols>
    <col min="1" max="1" width="46.453125" style="1" customWidth="1"/>
    <col min="2" max="2" width="15.36328125" style="7" customWidth="1"/>
    <col min="3" max="3" width="22.54296875" style="8" customWidth="1"/>
    <col min="4" max="4" width="20" style="6" bestFit="1" customWidth="1"/>
    <col min="5" max="6" width="15.08984375" style="6" customWidth="1"/>
    <col min="7" max="7" width="15.08984375" style="1" customWidth="1"/>
    <col min="8" max="16384" width="8.6328125" style="1"/>
  </cols>
  <sheetData>
    <row r="1" spans="1:12" ht="24" customHeight="1" x14ac:dyDescent="0.35">
      <c r="A1" s="41" t="s">
        <v>0</v>
      </c>
      <c r="B1" s="41"/>
      <c r="C1" s="41"/>
      <c r="D1" s="9"/>
      <c r="E1" s="10"/>
      <c r="F1" s="10"/>
      <c r="G1" s="10"/>
    </row>
    <row r="2" spans="1:12" ht="15.9" customHeight="1" x14ac:dyDescent="0.3">
      <c r="A2" s="11"/>
      <c r="B2" s="44" t="s">
        <v>1</v>
      </c>
      <c r="C2" s="11"/>
      <c r="D2" s="12"/>
      <c r="E2" s="13"/>
      <c r="F2" s="13"/>
      <c r="G2" s="11"/>
    </row>
    <row r="3" spans="1:12" s="2" customFormat="1" ht="15.9" customHeight="1" x14ac:dyDescent="0.3">
      <c r="A3" s="14" t="s">
        <v>2</v>
      </c>
      <c r="B3" s="15">
        <f>[1]InpC!G62</f>
        <v>6257.9750391299212</v>
      </c>
      <c r="C3" s="16" t="s">
        <v>3</v>
      </c>
      <c r="D3" s="12"/>
      <c r="E3" s="13"/>
      <c r="F3" s="13"/>
      <c r="G3" s="11"/>
    </row>
    <row r="4" spans="1:12" s="2" customFormat="1" ht="15.9" customHeight="1" x14ac:dyDescent="0.3">
      <c r="A4" s="14" t="s">
        <v>4</v>
      </c>
      <c r="B4" s="17">
        <f>[1]InpC!G61</f>
        <v>492.1865211361424</v>
      </c>
      <c r="C4" s="16" t="s">
        <v>5</v>
      </c>
      <c r="D4" s="12"/>
      <c r="E4" s="13"/>
      <c r="F4" s="13"/>
      <c r="G4" s="11"/>
    </row>
    <row r="5" spans="1:12" s="2" customFormat="1" ht="15.9" customHeight="1" x14ac:dyDescent="0.3">
      <c r="A5" s="14" t="s">
        <v>6</v>
      </c>
      <c r="B5" s="18">
        <f>'[1]Level 1 Impacts'!G17</f>
        <v>4121.9993812483908</v>
      </c>
      <c r="C5" s="16" t="s">
        <v>7</v>
      </c>
      <c r="D5" s="12"/>
      <c r="E5" s="13"/>
      <c r="F5" s="13"/>
      <c r="G5" s="11"/>
    </row>
    <row r="6" spans="1:12" s="2" customFormat="1" ht="15.9" customHeight="1" x14ac:dyDescent="0.3">
      <c r="A6" s="19" t="s">
        <v>8</v>
      </c>
      <c r="B6" s="20">
        <f>[1]InpC!G74/1000</f>
        <v>2042.4413743384582</v>
      </c>
      <c r="C6" s="16" t="s">
        <v>9</v>
      </c>
      <c r="D6" s="12"/>
      <c r="E6" s="13"/>
      <c r="F6" s="13"/>
      <c r="G6" s="11"/>
    </row>
    <row r="7" spans="1:12" s="2" customFormat="1" ht="15.9" customHeight="1" x14ac:dyDescent="0.3">
      <c r="A7" s="14" t="s">
        <v>10</v>
      </c>
      <c r="B7" s="21">
        <v>0</v>
      </c>
      <c r="C7" s="16" t="s">
        <v>11</v>
      </c>
      <c r="D7" s="12"/>
      <c r="E7" s="13"/>
      <c r="F7" s="42"/>
      <c r="G7" s="42"/>
    </row>
    <row r="8" spans="1:12" s="2" customFormat="1" ht="15.9" customHeight="1" x14ac:dyDescent="0.3">
      <c r="A8" s="14" t="s">
        <v>12</v>
      </c>
      <c r="B8" s="22">
        <f>[1]InpC!G78</f>
        <v>5601</v>
      </c>
      <c r="C8" s="16" t="s">
        <v>13</v>
      </c>
      <c r="D8" s="12"/>
      <c r="E8" s="13"/>
      <c r="F8" s="13"/>
      <c r="G8" s="11"/>
    </row>
    <row r="9" spans="1:12" s="2" customFormat="1" ht="15.75" customHeight="1" x14ac:dyDescent="0.3">
      <c r="A9" s="14" t="s">
        <v>14</v>
      </c>
      <c r="B9" s="23">
        <f>'[2]TEE table'!C$9</f>
        <v>14403.107323000051</v>
      </c>
      <c r="C9" s="24" t="s">
        <v>15</v>
      </c>
      <c r="D9" s="12"/>
      <c r="E9" s="13"/>
      <c r="F9" s="13"/>
      <c r="G9" s="11"/>
      <c r="H9" s="25"/>
      <c r="I9" s="25"/>
      <c r="J9" s="25"/>
      <c r="K9" s="25"/>
      <c r="L9" s="25"/>
    </row>
    <row r="10" spans="1:12" s="2" customFormat="1" ht="15.9" customHeight="1" x14ac:dyDescent="0.3">
      <c r="A10" s="19" t="s">
        <v>16</v>
      </c>
      <c r="B10" s="26">
        <f>'[2]TEE table'!C$17</f>
        <v>15499.689467999999</v>
      </c>
      <c r="C10" s="24" t="s">
        <v>17</v>
      </c>
      <c r="D10" s="12"/>
      <c r="E10" s="13"/>
      <c r="F10" s="13"/>
      <c r="G10" s="11"/>
      <c r="H10" s="25"/>
      <c r="I10" s="25"/>
      <c r="J10" s="25"/>
      <c r="K10" s="25"/>
      <c r="L10" s="25"/>
    </row>
    <row r="11" spans="1:12" s="2" customFormat="1" ht="16.5" customHeight="1" x14ac:dyDescent="0.3">
      <c r="A11" s="19" t="s">
        <v>18</v>
      </c>
      <c r="B11" s="18">
        <f>'[2]TEE table'!C$34</f>
        <v>7428.1918894611972</v>
      </c>
      <c r="C11" s="16" t="s">
        <v>19</v>
      </c>
      <c r="D11" s="12"/>
      <c r="E11" s="13"/>
      <c r="F11" s="13"/>
      <c r="G11" s="11"/>
      <c r="H11" s="25"/>
      <c r="I11" s="25"/>
      <c r="J11" s="25"/>
      <c r="K11" s="25"/>
      <c r="L11" s="25"/>
    </row>
    <row r="12" spans="1:12" ht="33.75" customHeight="1" x14ac:dyDescent="0.3">
      <c r="A12" s="19" t="s">
        <v>20</v>
      </c>
      <c r="B12" s="18">
        <f>[1]InpC!G$55</f>
        <v>-738.886721999987</v>
      </c>
      <c r="C12" s="16" t="s">
        <v>33</v>
      </c>
      <c r="D12" s="12"/>
      <c r="E12" s="13"/>
      <c r="F12" s="13"/>
      <c r="G12" s="11"/>
    </row>
    <row r="13" spans="1:12" ht="15.9" customHeight="1" x14ac:dyDescent="0.3">
      <c r="A13" s="14"/>
      <c r="B13" s="27"/>
      <c r="C13" s="28"/>
      <c r="D13" s="12"/>
      <c r="E13" s="13"/>
      <c r="F13" s="13"/>
      <c r="G13" s="11"/>
    </row>
    <row r="14" spans="1:12" ht="33.75" customHeight="1" x14ac:dyDescent="0.3">
      <c r="A14" s="19" t="s">
        <v>21</v>
      </c>
      <c r="B14" s="29">
        <f>SUM(B3:B12)</f>
        <v>55107.704274314165</v>
      </c>
      <c r="C14" s="30" t="s">
        <v>22</v>
      </c>
      <c r="D14" s="12"/>
      <c r="E14" s="13"/>
      <c r="F14" s="13"/>
      <c r="G14" s="11"/>
    </row>
    <row r="15" spans="1:12" ht="15.9" customHeight="1" x14ac:dyDescent="0.3">
      <c r="A15" s="14"/>
      <c r="B15" s="27"/>
      <c r="C15" s="28"/>
      <c r="D15" s="12"/>
      <c r="E15" s="13"/>
      <c r="F15" s="13"/>
      <c r="G15" s="11"/>
    </row>
    <row r="16" spans="1:12" ht="15.9" customHeight="1" x14ac:dyDescent="0.3">
      <c r="A16" s="14" t="s">
        <v>23</v>
      </c>
      <c r="B16" s="31">
        <f>[1]BCR!I21/1000</f>
        <v>19076.538481007537</v>
      </c>
      <c r="C16" s="32" t="s">
        <v>24</v>
      </c>
      <c r="D16" s="12"/>
      <c r="E16" s="13"/>
      <c r="F16" s="13"/>
      <c r="G16" s="11"/>
    </row>
    <row r="17" spans="1:7" ht="15.9" customHeight="1" x14ac:dyDescent="0.3">
      <c r="A17" s="14"/>
      <c r="B17" s="27"/>
      <c r="C17" s="28"/>
      <c r="D17" s="12"/>
      <c r="E17" s="13"/>
      <c r="F17" s="13"/>
      <c r="G17" s="11"/>
    </row>
    <row r="18" spans="1:7" ht="15.9" customHeight="1" x14ac:dyDescent="0.3">
      <c r="A18" s="14" t="s">
        <v>25</v>
      </c>
      <c r="B18" s="29">
        <f>B16</f>
        <v>19076.538481007537</v>
      </c>
      <c r="C18" s="33" t="s">
        <v>26</v>
      </c>
      <c r="D18" s="12"/>
      <c r="E18" s="13"/>
      <c r="F18" s="13"/>
      <c r="G18" s="11"/>
    </row>
    <row r="19" spans="1:7" ht="15.9" customHeight="1" x14ac:dyDescent="0.3">
      <c r="A19" s="14"/>
      <c r="B19" s="34"/>
      <c r="C19" s="28"/>
      <c r="D19" s="12"/>
      <c r="E19" s="13"/>
      <c r="F19" s="13"/>
      <c r="G19" s="11"/>
    </row>
    <row r="20" spans="1:7" ht="15.9" customHeight="1" x14ac:dyDescent="0.3">
      <c r="A20" s="14" t="s">
        <v>27</v>
      </c>
      <c r="B20" s="11"/>
      <c r="C20" s="28"/>
      <c r="D20" s="12"/>
      <c r="E20" s="13"/>
      <c r="F20" s="13"/>
      <c r="G20" s="11"/>
    </row>
    <row r="21" spans="1:7" ht="15.9" customHeight="1" x14ac:dyDescent="0.3">
      <c r="A21" s="35" t="s">
        <v>28</v>
      </c>
      <c r="B21" s="29">
        <f>B14-B18</f>
        <v>36031.165793306631</v>
      </c>
      <c r="C21" s="28" t="s">
        <v>29</v>
      </c>
      <c r="D21" s="12"/>
      <c r="E21" s="13"/>
      <c r="F21" s="13"/>
      <c r="G21" s="11"/>
    </row>
    <row r="22" spans="1:7" ht="15.9" customHeight="1" x14ac:dyDescent="0.25">
      <c r="A22" s="35" t="s">
        <v>30</v>
      </c>
      <c r="B22" s="36">
        <f>B14/B18</f>
        <v>2.8887685430550722</v>
      </c>
      <c r="C22" s="37" t="s">
        <v>31</v>
      </c>
      <c r="D22" s="13"/>
      <c r="E22" s="13"/>
      <c r="F22" s="13"/>
      <c r="G22" s="11"/>
    </row>
    <row r="23" spans="1:7" ht="15.9" customHeight="1" x14ac:dyDescent="0.25">
      <c r="A23" s="11"/>
      <c r="B23" s="45">
        <f>IF(ROUND(B22,5)=ROUND([1]BCR!I27,5),0,1)</f>
        <v>0</v>
      </c>
      <c r="C23" s="11"/>
      <c r="D23" s="13"/>
      <c r="E23" s="13"/>
      <c r="F23" s="13"/>
      <c r="G23" s="13"/>
    </row>
    <row r="24" spans="1:7" ht="70" x14ac:dyDescent="0.25">
      <c r="A24" s="43" t="s">
        <v>32</v>
      </c>
      <c r="B24" s="43"/>
      <c r="C24" s="43"/>
      <c r="D24" s="13"/>
      <c r="E24" s="13"/>
      <c r="F24" s="13"/>
      <c r="G24" s="13"/>
    </row>
    <row r="25" spans="1:7" ht="15.9" customHeight="1" x14ac:dyDescent="0.35">
      <c r="A25" s="43"/>
      <c r="B25" s="43"/>
      <c r="C25" s="43"/>
      <c r="D25" s="38"/>
      <c r="E25" s="4"/>
      <c r="F25" s="4"/>
    </row>
    <row r="26" spans="1:7" ht="15.9" customHeight="1" x14ac:dyDescent="0.35">
      <c r="A26" s="43"/>
      <c r="B26" s="43"/>
      <c r="C26" s="43"/>
      <c r="D26" s="4"/>
      <c r="E26" s="4"/>
      <c r="F26" s="4"/>
    </row>
    <row r="27" spans="1:7" ht="15.9" customHeight="1" x14ac:dyDescent="0.35">
      <c r="A27" s="39"/>
      <c r="B27" s="4"/>
      <c r="C27" s="40"/>
      <c r="D27" s="4"/>
      <c r="E27" s="4"/>
      <c r="F27" s="4"/>
    </row>
    <row r="28" spans="1:7" ht="15.9" customHeight="1" x14ac:dyDescent="0.35">
      <c r="A28" s="3"/>
      <c r="B28" s="4"/>
      <c r="C28" s="40"/>
      <c r="D28" s="38"/>
      <c r="E28" s="4"/>
      <c r="F28" s="4"/>
    </row>
    <row r="29" spans="1:7" ht="15.9" customHeight="1" x14ac:dyDescent="0.35">
      <c r="A29" s="3"/>
      <c r="B29" s="4"/>
      <c r="C29" s="5"/>
      <c r="D29" s="4"/>
      <c r="E29" s="4"/>
      <c r="F29" s="4"/>
    </row>
    <row r="30" spans="1:7" ht="15.9" customHeight="1" x14ac:dyDescent="0.35">
      <c r="A30" s="3"/>
      <c r="B30" s="6"/>
      <c r="C30" s="5"/>
      <c r="D30" s="4"/>
      <c r="E30" s="4"/>
      <c r="F30" s="4"/>
    </row>
    <row r="31" spans="1:7" ht="15.9" customHeight="1" x14ac:dyDescent="0.35"/>
  </sheetData>
  <conditionalFormatting sqref="B23">
    <cfRule type="cellIs" dxfId="0" priority="1" operator="equal">
      <formula>0</formula>
    </cfRule>
  </conditionalFormatting>
  <pageMargins left="0.35433070866141736" right="0.74803149606299213" top="0.39370078740157483" bottom="0.39370078740157483"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41F570B5F0B6C4798D4F17539253D17" ma:contentTypeVersion="2" ma:contentTypeDescription="Create a new document." ma:contentTypeScope="" ma:versionID="7bfb47860db8ea95f438a7b176f1f73c">
  <xsd:schema xmlns:xsd="http://www.w3.org/2001/XMLSchema" xmlns:xs="http://www.w3.org/2001/XMLSchema" xmlns:p="http://schemas.microsoft.com/office/2006/metadata/properties" xmlns:ns2="bb310cba-596c-4978-88a1-55813b3f560b" targetNamespace="http://schemas.microsoft.com/office/2006/metadata/properties" ma:root="true" ma:fieldsID="4307df46b6daa70774edae5479a45152" ns2:_="">
    <xsd:import namespace="bb310cba-596c-4978-88a1-55813b3f560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310cba-596c-4978-88a1-55813b3f56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45EAFC-B135-436B-9826-A891A71A7C8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02059A8-85B2-47C3-97D7-331A817951C4}">
  <ds:schemaRefs>
    <ds:schemaRef ds:uri="http://schemas.microsoft.com/sharepoint/v3/contenttype/forms"/>
  </ds:schemaRefs>
</ds:datastoreItem>
</file>

<file path=customXml/itemProps3.xml><?xml version="1.0" encoding="utf-8"?>
<ds:datastoreItem xmlns:ds="http://schemas.openxmlformats.org/officeDocument/2006/customXml" ds:itemID="{43145F8B-C1B5-4659-9182-8095CB4811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310cba-596c-4978-88a1-55813b3f56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AMCB Table</vt:lpstr>
      <vt:lpstr>'AMCB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Ian</dc:creator>
  <cp:lastModifiedBy>Hagger, Claire</cp:lastModifiedBy>
  <dcterms:created xsi:type="dcterms:W3CDTF">2021-01-07T11:08:10Z</dcterms:created>
  <dcterms:modified xsi:type="dcterms:W3CDTF">2021-01-29T10:17:01Z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0x010100A41F570B5F0B6C4798D4F17539253D17</vt:lpwstr>
  </property>
</Properties>
</file>